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B2E500D-59C3-44D6-859E-1B6D7954123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definedNames>
    <definedName name="ВнешняяИзоляция">Лист1!$XFB$41:$XFB$42</definedName>
    <definedName name="Вторток">Лист1!$XEY$17:$XEY$18</definedName>
    <definedName name="Защита">Лист1!$XFD$25:$XFD$26</definedName>
    <definedName name="Измер">Лист1!$XFD$16:$XFD$24</definedName>
    <definedName name="Изоляция">Лист1!$XFA$41:$XFA$42</definedName>
    <definedName name="_xlnm.Print_Area" localSheetId="0">Лист1!$A$4:$E$50</definedName>
    <definedName name="Отпайки">Лист1!$XFA$14:$XFA$26</definedName>
    <definedName name="Утечка">Лист1!$XFC$41:$XFC$42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XEY26" i="1" l="1"/>
  <c r="B5" i="1"/>
  <c r="D16" i="1"/>
  <c r="D44" i="1" l="1"/>
  <c r="XEY22" i="1" l="1"/>
  <c r="XEY23" i="1"/>
  <c r="XEY24" i="1"/>
  <c r="XEY25" i="1"/>
  <c r="XEY21" i="1"/>
  <c r="XEY27" i="1" l="1"/>
  <c r="D18" i="1" s="1"/>
</calcChain>
</file>

<file path=xl/sharedStrings.xml><?xml version="1.0" encoding="utf-8"?>
<sst xmlns="http://schemas.openxmlformats.org/spreadsheetml/2006/main" count="157" uniqueCount="103">
  <si>
    <t>Технические характеристики
(наименование параметра)</t>
  </si>
  <si>
    <t>Предлагаемые значения параметров</t>
  </si>
  <si>
    <t>ТФЗМ 110</t>
  </si>
  <si>
    <t>110/√3</t>
  </si>
  <si>
    <t>126/√3</t>
  </si>
  <si>
    <t>50−100</t>
  </si>
  <si>
    <t>Заводской тип (марка):</t>
  </si>
  <si>
    <t>Номинальное рабочее фазное напряжение, кВ:</t>
  </si>
  <si>
    <t>Наибольшее рабочее фазное напряжение, кВ:</t>
  </si>
  <si>
    <t>Номинальная частота, Гц:</t>
  </si>
  <si>
    <t>Номинальный ток первичной обмотки, А:</t>
  </si>
  <si>
    <t>Допустимая перегрузка по первичному току, при котором сохраняется заявленный класс точности для измерительных обмоток, при температуре окружающего воздуха до +40 °С, %:</t>
  </si>
  <si>
    <t>Ток термической стойкости, кА не менее:</t>
  </si>
  <si>
    <t>2−4</t>
  </si>
  <si>
    <t>3−6</t>
  </si>
  <si>
    <t>4−8</t>
  </si>
  <si>
    <t>6−12</t>
  </si>
  <si>
    <t>8−16</t>
  </si>
  <si>
    <t>13−26</t>
  </si>
  <si>
    <t>14−28</t>
  </si>
  <si>
    <t>15−30</t>
  </si>
  <si>
    <t>10−20</t>
  </si>
  <si>
    <t>20−40</t>
  </si>
  <si>
    <t>30−60</t>
  </si>
  <si>
    <t>40−80</t>
  </si>
  <si>
    <t>Допустимое время протекания тока термической стойкости, с:</t>
  </si>
  <si>
    <t>Ток электродинамической стойкости, кА не менее:</t>
  </si>
  <si>
    <t>Номинальный вторичный ток, А:</t>
  </si>
  <si>
    <t>Количество вторичных обмоток:</t>
  </si>
  <si>
    <t>Параметры вторичных обмоток:</t>
  </si>
  <si>
    <t>Обмотка 1 − учет
электроэнергии</t>
  </si>
  <si>
    <t>Обмотка 2 − измерение</t>
  </si>
  <si>
    <t>Обмотка 3 − защита</t>
  </si>
  <si>
    <t>Обмотка 5 − защита</t>
  </si>
  <si>
    <t>Обмотка 4 − защита</t>
  </si>
  <si>
    <t>Класс точности:</t>
  </si>
  <si>
    <t>Номинальная нагрузка, ВА:</t>
  </si>
  <si>
    <t>0.2S</t>
  </si>
  <si>
    <t>0.5S</t>
  </si>
  <si>
    <t>5P</t>
  </si>
  <si>
    <t>10P</t>
  </si>
  <si>
    <t>Коэффициент безопасности приборов обмоток для измерения:</t>
  </si>
  <si>
    <t>Номинальная предельная кратность вторичных обмоток для защиты, не менее:</t>
  </si>
  <si>
    <t>Вид внутренней изоляции:</t>
  </si>
  <si>
    <t>Тип внешней изоляции:</t>
  </si>
  <si>
    <t>Допустимая величина горизонатальной механической нагрузки от тяжения проводов, H, не менее:</t>
  </si>
  <si>
    <t>Категория размещения и климатическое исполнение:</t>
  </si>
  <si>
    <t>Длина пути утечки внешней изоляции, см/кВ:</t>
  </si>
  <si>
    <t>Количество трансформаторов, шт.:</t>
  </si>
  <si>
    <t>Масло</t>
  </si>
  <si>
    <t>Фарфор</t>
  </si>
  <si>
    <t xml:space="preserve">
+ 45
− 60</t>
  </si>
  <si>
    <t>Высота установки над уровнем моря, м:</t>
  </si>
  <si>
    <t>до 1000</t>
  </si>
  <si>
    <t>Требуемое значение параметра</t>
  </si>
  <si>
    <t>Срок службы, лет, не менее:</t>
  </si>
  <si>
    <t>Температура окружающего воздуха, °С
−верхнее рабочее значение:
−нижнее рабочее значение:</t>
  </si>
  <si>
    <t>Соответствие:</t>
  </si>
  <si>
    <t>ГОСТ 7746-2015</t>
  </si>
  <si>
    <t>Технический паспорт и руководство по эксплуатации, шт.:</t>
  </si>
  <si>
    <t>Примечание: трансформатор изначально собирается на один первичный ток, с возможность переключения.</t>
  </si>
  <si>
    <t>трансформатор 100-200* - будет собран на номинальный первичный ток 200 А, с возможностью переключения на 100 А;</t>
  </si>
  <si>
    <t>трансформатор 100*-200 - будет собран на номинальный первичный ток 100 А, с возможностью переключения на 200 А.</t>
  </si>
  <si>
    <t>УХЛ1</t>
  </si>
  <si>
    <t>При записи 100-200 трансформатор будет собран на 200 А по умолчанию.</t>
  </si>
  <si>
    <t>Например: при выборе номинального тока 100-200 А следует пометить  ток, на который будет собран трансформатор:</t>
  </si>
  <si>
    <t>Наименование:</t>
  </si>
  <si>
    <t>50-100</t>
  </si>
  <si>
    <t>75-150</t>
  </si>
  <si>
    <t>100-200</t>
  </si>
  <si>
    <t>150-300</t>
  </si>
  <si>
    <t>200-400</t>
  </si>
  <si>
    <t>300-600</t>
  </si>
  <si>
    <t>400-800</t>
  </si>
  <si>
    <t>500-1000</t>
  </si>
  <si>
    <t>5−10</t>
  </si>
  <si>
    <t>46−92</t>
  </si>
  <si>
    <t>49−98</t>
  </si>
  <si>
    <t>1−2</t>
  </si>
  <si>
    <t>1.2−2.5</t>
  </si>
  <si>
    <t>1.7−3.5</t>
  </si>
  <si>
    <t>8.5−17</t>
  </si>
  <si>
    <t>11−22</t>
  </si>
  <si>
    <t>Обмотка 6 − защита</t>
  </si>
  <si>
    <t>25-50</t>
  </si>
  <si>
    <t>30-60</t>
  </si>
  <si>
    <t>40-80</t>
  </si>
  <si>
    <t>250-500</t>
  </si>
  <si>
    <t>600-1200</t>
  </si>
  <si>
    <t>750-1500</t>
  </si>
  <si>
    <t>1000-2000</t>
  </si>
  <si>
    <t>1500-3000</t>
  </si>
  <si>
    <t>Стандартное значение</t>
  </si>
  <si>
    <t>Выберите из предложенных вариантов</t>
  </si>
  <si>
    <t>Значения зависят от выбранного номинального тока первичной обмотки А</t>
  </si>
  <si>
    <t>Автоматически заполняется при указании параметров вторичных обмоток</t>
  </si>
  <si>
    <t>Введите значение</t>
  </si>
  <si>
    <t>Вы можете выбрать значения в соотвествие с указаниями на полях справа или ввести свои параметры</t>
  </si>
  <si>
    <t>Сведенья о заказчике</t>
  </si>
  <si>
    <t>ООО «ТД «Автоматика»</t>
  </si>
  <si>
    <t>www.td-automatika.ru</t>
  </si>
  <si>
    <t>sales@td-automatika.ru</t>
  </si>
  <si>
    <t>Россия, 214020, г. Смоленск, ул. Шевченко, д. 86-Б
Тел/факс: (4812) 209-305, 209-306, 209-307, 209-308, 209-310, 209-311
Факс: (4812) 31-21-38, 31-35-06, 61-16-75, 62-10-28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</si>
</sst>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Calibri"/>
      <family val="2"/>
      <scheme val="minor"/>
    </font>
    <font>
      <sz val="8"/>
      <color rgb="FF000000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FFFFFF"/>
      </top>
      <bottom/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/>
    <xf numFmtId="0" fontId="1" fillId="0" borderId="5" xfId="0" applyFont="1" applyBorder="1" applyAlignment="1">
      <alignment horizontal="center" vertical="center"/>
    </xf>
    <xf numFmtId="0" fontId="1" fillId="0" borderId="18" xfId="0" applyFont="1" applyBorder="1"/>
    <xf numFmtId="0" fontId="1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29" xfId="1" applyFont="1" applyBorder="1" applyAlignment="1">
      <alignment horizontal="left"/>
    </xf>
    <xf numFmtId="0" fontId="10" fillId="0" borderId="34" xfId="1" applyFont="1" applyBorder="1" applyAlignment="1">
      <alignment horizontal="left"/>
    </xf>
    <xf numFmtId="0" fontId="8" fillId="0" borderId="3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285750</xdr:rowOff>
    </xdr:from>
    <xdr:to>
      <xdr:col>0</xdr:col>
      <xdr:colOff>1466850</xdr:colOff>
      <xdr:row>2</xdr:row>
      <xdr:rowOff>21431</xdr:rowOff>
    </xdr:to>
    <xdr:pic>
      <xdr:nvPicPr>
        <xdr:cNvPr id="8" name="Рисунок 0" descr="логотип новый ЦВ Олега с рамкой.png">
          <a:extLst>
            <a:ext uri="{FF2B5EF4-FFF2-40B4-BE49-F238E27FC236}">
              <a16:creationId xmlns:a16="http://schemas.microsoft.com/office/drawing/2014/main" id="{57F7FD7B-75F9-4007-98FD-57A85E8D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0"/>
          <a:ext cx="1419225" cy="354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d-automatika.ru/" TargetMode="External"/><Relationship Id="rId1" Type="http://schemas.openxmlformats.org/officeDocument/2006/relationships/hyperlink" Target="mailto:sales@td-automatika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0"/>
  <sheetViews>
    <sheetView tabSelected="1" workbookViewId="0">
      <selection activeCell="F39" sqref="F39"/>
    </sheetView>
  </sheetViews>
  <sheetFormatPr defaultRowHeight="15" x14ac:dyDescent="0.25"/>
  <cols>
    <col min="1" max="1" width="24" customWidth="1"/>
    <col min="2" max="2" width="37.85546875" customWidth="1"/>
    <col min="3" max="3" width="21.5703125" customWidth="1"/>
    <col min="4" max="4" width="32" customWidth="1"/>
    <col min="5" max="5" width="9.140625" style="57"/>
    <col min="16379" max="16384" width="9.140625" style="1"/>
  </cols>
  <sheetData>
    <row r="1" spans="1:5 16381:16384" ht="33.75" customHeight="1" x14ac:dyDescent="0.25">
      <c r="A1" s="72"/>
      <c r="B1" s="71" t="s">
        <v>99</v>
      </c>
      <c r="C1" s="65" t="s">
        <v>102</v>
      </c>
      <c r="D1" s="66"/>
    </row>
    <row r="2" spans="1:5 16381:16384" x14ac:dyDescent="0.25">
      <c r="A2" s="63"/>
      <c r="B2" s="61" t="s">
        <v>100</v>
      </c>
      <c r="C2" s="67"/>
      <c r="D2" s="68"/>
    </row>
    <row r="3" spans="1:5 16381:16384" ht="15.75" thickBot="1" x14ac:dyDescent="0.3">
      <c r="A3" s="64"/>
      <c r="B3" s="62" t="s">
        <v>101</v>
      </c>
      <c r="C3" s="69"/>
      <c r="D3" s="70"/>
    </row>
    <row r="4" spans="1:5 16381:16384" ht="27.75" customHeight="1" thickBot="1" x14ac:dyDescent="0.3">
      <c r="A4" s="55" t="s">
        <v>98</v>
      </c>
      <c r="B4" s="56"/>
      <c r="C4" s="59"/>
      <c r="D4" s="60"/>
      <c r="XFA4" s="1" t="s">
        <v>84</v>
      </c>
      <c r="XFB4" s="1" t="s">
        <v>75</v>
      </c>
      <c r="XFC4" s="1" t="s">
        <v>78</v>
      </c>
    </row>
    <row r="5" spans="1:5 16381:16384" ht="27.75" customHeight="1" thickBot="1" x14ac:dyDescent="0.3">
      <c r="A5" s="21" t="s">
        <v>66</v>
      </c>
      <c r="B5" s="49" t="str">
        <f>D8&amp;IF(D41=2.25,"Б",IF(D41=2.5,"III",""))&amp;"-"&amp;D38&amp;"-"&amp;D20&amp;IF(D20&gt;0,"/","")&amp;D22&amp;IF(D22&gt;0,"/","")&amp;D24&amp;IF(AND(D24&gt;0,D26&gt;0),"/","")&amp;D26&amp;IF(AND(D26&gt;0,D28&gt;0),"/","")&amp;D28&amp;IF(AND(D28&gt;0,D30&gt;0),"/","")&amp;D30&amp;"-"&amp;D12</f>
        <v>ТФЗМ 110-УХЛ1--1500</v>
      </c>
      <c r="C5" s="50"/>
      <c r="D5" s="51"/>
      <c r="XFA5" s="1">
        <v>50</v>
      </c>
      <c r="XFB5" s="1">
        <v>10</v>
      </c>
      <c r="XFC5" s="1">
        <v>2</v>
      </c>
    </row>
    <row r="6" spans="1:5 16381:16384" ht="38.25" customHeight="1" thickBot="1" x14ac:dyDescent="0.3">
      <c r="A6" s="22"/>
      <c r="B6" s="23"/>
      <c r="C6" s="53" t="s">
        <v>97</v>
      </c>
      <c r="D6" s="54"/>
    </row>
    <row r="7" spans="1:5 16381:16384" ht="44.25" customHeight="1" thickBot="1" x14ac:dyDescent="0.3">
      <c r="A7" s="45" t="s">
        <v>0</v>
      </c>
      <c r="B7" s="46"/>
      <c r="C7" s="13" t="s">
        <v>54</v>
      </c>
      <c r="D7" s="4" t="s">
        <v>1</v>
      </c>
      <c r="XFA7" s="1" t="s">
        <v>85</v>
      </c>
      <c r="XFB7" s="1" t="s">
        <v>16</v>
      </c>
      <c r="XFC7" s="1" t="s">
        <v>79</v>
      </c>
    </row>
    <row r="8" spans="1:5 16381:16384" x14ac:dyDescent="0.25">
      <c r="A8" s="47" t="s">
        <v>6</v>
      </c>
      <c r="B8" s="48"/>
      <c r="C8" s="18"/>
      <c r="D8" s="8" t="s">
        <v>2</v>
      </c>
      <c r="E8" s="57" t="s">
        <v>92</v>
      </c>
      <c r="XFA8" s="1">
        <v>60</v>
      </c>
      <c r="XFB8" s="1">
        <v>12</v>
      </c>
      <c r="XFC8" s="1">
        <v>2.5</v>
      </c>
    </row>
    <row r="9" spans="1:5 16381:16384" x14ac:dyDescent="0.25">
      <c r="A9" s="39" t="s">
        <v>7</v>
      </c>
      <c r="B9" s="40"/>
      <c r="C9" s="14"/>
      <c r="D9" s="6" t="s">
        <v>3</v>
      </c>
      <c r="E9" s="57" t="s">
        <v>92</v>
      </c>
      <c r="XFA9" s="1">
        <v>75</v>
      </c>
      <c r="XFB9" s="1">
        <v>15</v>
      </c>
      <c r="XFC9" s="1">
        <v>3</v>
      </c>
    </row>
    <row r="10" spans="1:5 16381:16384" x14ac:dyDescent="0.25">
      <c r="A10" s="39" t="s">
        <v>8</v>
      </c>
      <c r="B10" s="40"/>
      <c r="C10" s="14"/>
      <c r="D10" s="6" t="s">
        <v>4</v>
      </c>
      <c r="E10" s="57" t="s">
        <v>92</v>
      </c>
      <c r="XFA10" s="1" t="s">
        <v>86</v>
      </c>
      <c r="XFB10" s="1" t="s">
        <v>17</v>
      </c>
      <c r="XFC10" s="1" t="s">
        <v>80</v>
      </c>
    </row>
    <row r="11" spans="1:5 16381:16384" x14ac:dyDescent="0.25">
      <c r="A11" s="39" t="s">
        <v>9</v>
      </c>
      <c r="B11" s="40"/>
      <c r="C11" s="14"/>
      <c r="D11" s="6">
        <v>50</v>
      </c>
      <c r="E11" s="57" t="s">
        <v>92</v>
      </c>
      <c r="XFA11" s="1">
        <v>80</v>
      </c>
      <c r="XFB11" s="1">
        <v>16</v>
      </c>
      <c r="XFC11" s="1">
        <v>3.5</v>
      </c>
    </row>
    <row r="12" spans="1:5 16381:16384" x14ac:dyDescent="0.25">
      <c r="A12" s="39" t="s">
        <v>10</v>
      </c>
      <c r="B12" s="40"/>
      <c r="C12" s="14"/>
      <c r="D12" s="6">
        <v>1500</v>
      </c>
      <c r="E12" s="57" t="s">
        <v>93</v>
      </c>
      <c r="XFA12" s="1" t="s">
        <v>67</v>
      </c>
      <c r="XFB12" s="1" t="s">
        <v>21</v>
      </c>
      <c r="XFC12" s="1" t="s">
        <v>13</v>
      </c>
    </row>
    <row r="13" spans="1:5 16381:16384" ht="48" customHeight="1" x14ac:dyDescent="0.25">
      <c r="A13" s="24" t="s">
        <v>11</v>
      </c>
      <c r="B13" s="44"/>
      <c r="C13" s="14"/>
      <c r="D13" s="6">
        <v>20</v>
      </c>
      <c r="E13" s="57" t="s">
        <v>92</v>
      </c>
      <c r="XFA13" s="1">
        <v>100</v>
      </c>
      <c r="XFB13" s="1">
        <v>20</v>
      </c>
      <c r="XFC13" s="1">
        <v>4</v>
      </c>
    </row>
    <row r="14" spans="1:5 16381:16384" x14ac:dyDescent="0.25">
      <c r="A14" s="39" t="s">
        <v>12</v>
      </c>
      <c r="B14" s="40"/>
      <c r="C14" s="14"/>
      <c r="D14" s="6">
        <f>IFERROR(VLOOKUP(D12,XFA4:XFC39,3,FALSE)," ")</f>
        <v>30</v>
      </c>
      <c r="E14" s="58" t="s">
        <v>94</v>
      </c>
      <c r="XFA14" s="1" t="s">
        <v>68</v>
      </c>
      <c r="XFB14" s="1" t="s">
        <v>20</v>
      </c>
      <c r="XFC14" s="1" t="s">
        <v>14</v>
      </c>
    </row>
    <row r="15" spans="1:5 16381:16384" ht="15" customHeight="1" x14ac:dyDescent="0.25">
      <c r="A15" s="24" t="s">
        <v>25</v>
      </c>
      <c r="B15" s="44"/>
      <c r="C15" s="14"/>
      <c r="D15" s="6">
        <v>3</v>
      </c>
      <c r="E15" s="57" t="s">
        <v>92</v>
      </c>
      <c r="XFA15" s="1">
        <v>150</v>
      </c>
      <c r="XFB15" s="1">
        <v>30</v>
      </c>
      <c r="XFC15" s="1">
        <v>6</v>
      </c>
    </row>
    <row r="16" spans="1:5 16381:16384" x14ac:dyDescent="0.25">
      <c r="A16" s="39" t="s">
        <v>26</v>
      </c>
      <c r="B16" s="40"/>
      <c r="C16" s="14"/>
      <c r="D16" s="6">
        <f>IFERROR(VLOOKUP(D12,XFA4:XFC39,2,FALSE)," ")</f>
        <v>100</v>
      </c>
      <c r="E16" s="58" t="s">
        <v>94</v>
      </c>
      <c r="XFA16" s="1" t="s">
        <v>69</v>
      </c>
      <c r="XFB16" s="1" t="s">
        <v>22</v>
      </c>
      <c r="XFC16" s="1" t="s">
        <v>15</v>
      </c>
      <c r="XFD16" s="1">
        <v>0.1</v>
      </c>
    </row>
    <row r="17" spans="1:5 16376:16384" x14ac:dyDescent="0.25">
      <c r="A17" s="39" t="s">
        <v>27</v>
      </c>
      <c r="B17" s="40"/>
      <c r="C17" s="14"/>
      <c r="D17" s="6">
        <v>1</v>
      </c>
      <c r="E17" s="57" t="s">
        <v>93</v>
      </c>
      <c r="XEY17" s="1">
        <v>1</v>
      </c>
      <c r="XFA17" s="1">
        <v>200</v>
      </c>
      <c r="XFB17" s="1">
        <v>40</v>
      </c>
      <c r="XFC17" s="1">
        <v>8</v>
      </c>
      <c r="XFD17" s="1">
        <v>0.2</v>
      </c>
    </row>
    <row r="18" spans="1:5 16376:16384" ht="15.75" thickBot="1" x14ac:dyDescent="0.3">
      <c r="A18" s="41" t="s">
        <v>28</v>
      </c>
      <c r="B18" s="42"/>
      <c r="C18" s="16"/>
      <c r="D18" s="7">
        <f>XEY27</f>
        <v>0</v>
      </c>
      <c r="E18" s="57" t="s">
        <v>95</v>
      </c>
      <c r="XEY18" s="1">
        <v>5</v>
      </c>
      <c r="XFA18" s="1">
        <v>250</v>
      </c>
      <c r="XFB18" s="1">
        <v>50</v>
      </c>
      <c r="XFC18" s="1">
        <v>10</v>
      </c>
      <c r="XFD18" s="1" t="s">
        <v>37</v>
      </c>
    </row>
    <row r="19" spans="1:5 16376:16384" ht="15.75" thickBot="1" x14ac:dyDescent="0.3">
      <c r="A19" s="25" t="s">
        <v>29</v>
      </c>
      <c r="B19" s="26"/>
      <c r="C19" s="26"/>
      <c r="D19" s="27"/>
      <c r="XEV19" s="1"/>
      <c r="XFA19" s="1" t="s">
        <v>70</v>
      </c>
      <c r="XFB19" s="1" t="s">
        <v>23</v>
      </c>
      <c r="XFC19" s="1" t="s">
        <v>16</v>
      </c>
      <c r="XFD19" s="1">
        <v>0.5</v>
      </c>
    </row>
    <row r="20" spans="1:5 16376:16384" x14ac:dyDescent="0.25">
      <c r="A20" s="43" t="s">
        <v>30</v>
      </c>
      <c r="B20" s="17" t="s">
        <v>35</v>
      </c>
      <c r="C20" s="18"/>
      <c r="D20" s="3"/>
      <c r="E20" s="57" t="s">
        <v>93</v>
      </c>
      <c r="XEV20" s="1"/>
      <c r="XFA20" s="1">
        <v>300</v>
      </c>
      <c r="XFB20" s="1">
        <v>60</v>
      </c>
      <c r="XFC20" s="1">
        <v>12</v>
      </c>
      <c r="XFD20" s="1" t="s">
        <v>38</v>
      </c>
    </row>
    <row r="21" spans="1:5 16376:16384" x14ac:dyDescent="0.25">
      <c r="A21" s="39"/>
      <c r="B21" s="19" t="s">
        <v>36</v>
      </c>
      <c r="C21" s="14"/>
      <c r="D21" s="6"/>
      <c r="E21" s="57" t="s">
        <v>96</v>
      </c>
      <c r="XEV21" s="1"/>
      <c r="XEY21" s="1">
        <f>IF(D20&gt;0,1,0)</f>
        <v>0</v>
      </c>
      <c r="XFA21" s="1" t="s">
        <v>71</v>
      </c>
      <c r="XFB21" s="1" t="s">
        <v>24</v>
      </c>
      <c r="XFC21" s="1" t="s">
        <v>81</v>
      </c>
      <c r="XFD21" s="1">
        <v>1</v>
      </c>
    </row>
    <row r="22" spans="1:5 16376:16384" x14ac:dyDescent="0.25">
      <c r="A22" s="24" t="s">
        <v>31</v>
      </c>
      <c r="B22" s="19" t="s">
        <v>35</v>
      </c>
      <c r="C22" s="14"/>
      <c r="D22" s="6"/>
      <c r="E22" s="57" t="s">
        <v>93</v>
      </c>
      <c r="XEY22" s="1">
        <f>IF(D22&gt;0,1,0)</f>
        <v>0</v>
      </c>
      <c r="XFA22" s="1">
        <v>400</v>
      </c>
      <c r="XFB22" s="1">
        <v>80</v>
      </c>
      <c r="XFC22" s="1">
        <v>17</v>
      </c>
      <c r="XFD22" s="1">
        <v>3</v>
      </c>
    </row>
    <row r="23" spans="1:5 16376:16384" x14ac:dyDescent="0.25">
      <c r="A23" s="24"/>
      <c r="B23" s="19" t="s">
        <v>36</v>
      </c>
      <c r="C23" s="14"/>
      <c r="D23" s="6"/>
      <c r="E23" s="57" t="s">
        <v>96</v>
      </c>
      <c r="XEY23" s="1">
        <f>IF(D24&gt;0,1,0)</f>
        <v>0</v>
      </c>
      <c r="XFA23" s="1" t="s">
        <v>87</v>
      </c>
      <c r="XFB23" s="1" t="s">
        <v>76</v>
      </c>
      <c r="XFC23" s="1" t="s">
        <v>82</v>
      </c>
      <c r="XFD23" s="1">
        <v>5</v>
      </c>
    </row>
    <row r="24" spans="1:5 16376:16384" x14ac:dyDescent="0.25">
      <c r="A24" s="24" t="s">
        <v>32</v>
      </c>
      <c r="B24" s="19" t="s">
        <v>35</v>
      </c>
      <c r="C24" s="14"/>
      <c r="D24" s="6"/>
      <c r="E24" s="57" t="s">
        <v>93</v>
      </c>
      <c r="XEY24" s="1">
        <f>IF(D26&gt;0,1,0)</f>
        <v>0</v>
      </c>
      <c r="XFA24" s="1">
        <v>500</v>
      </c>
      <c r="XFB24" s="1">
        <v>92</v>
      </c>
      <c r="XFC24" s="1">
        <v>22</v>
      </c>
      <c r="XFD24" s="1">
        <v>10</v>
      </c>
    </row>
    <row r="25" spans="1:5 16376:16384" x14ac:dyDescent="0.25">
      <c r="A25" s="24"/>
      <c r="B25" s="19" t="s">
        <v>36</v>
      </c>
      <c r="C25" s="14"/>
      <c r="D25" s="6"/>
      <c r="E25" s="57" t="s">
        <v>96</v>
      </c>
      <c r="XEY25" s="1">
        <f>IF(D28&gt;0,1,0)</f>
        <v>0</v>
      </c>
      <c r="XFA25" s="1" t="s">
        <v>72</v>
      </c>
      <c r="XFB25" s="1" t="s">
        <v>77</v>
      </c>
      <c r="XFC25" s="1" t="s">
        <v>18</v>
      </c>
      <c r="XFD25" s="1" t="s">
        <v>39</v>
      </c>
    </row>
    <row r="26" spans="1:5 16376:16384" x14ac:dyDescent="0.25">
      <c r="A26" s="24" t="s">
        <v>34</v>
      </c>
      <c r="B26" s="19" t="s">
        <v>35</v>
      </c>
      <c r="C26" s="14"/>
      <c r="D26" s="6"/>
      <c r="E26" s="57" t="s">
        <v>93</v>
      </c>
      <c r="XEY26" s="1">
        <f>IF(D30&gt;0,1,0)</f>
        <v>0</v>
      </c>
      <c r="XFA26" s="1">
        <v>600</v>
      </c>
      <c r="XFB26" s="1">
        <v>98</v>
      </c>
      <c r="XFC26" s="1">
        <v>26</v>
      </c>
      <c r="XFD26" s="1" t="s">
        <v>40</v>
      </c>
    </row>
    <row r="27" spans="1:5 16376:16384" x14ac:dyDescent="0.25">
      <c r="A27" s="24"/>
      <c r="B27" s="19" t="s">
        <v>36</v>
      </c>
      <c r="C27" s="14"/>
      <c r="D27" s="6"/>
      <c r="E27" s="57" t="s">
        <v>96</v>
      </c>
      <c r="XEY27" s="1">
        <f>SUM(XEY21:XEY26)</f>
        <v>0</v>
      </c>
      <c r="XFA27" s="1">
        <v>750</v>
      </c>
      <c r="XFB27" s="1">
        <v>100</v>
      </c>
      <c r="XFC27" s="1">
        <v>27.5</v>
      </c>
    </row>
    <row r="28" spans="1:5 16376:16384" x14ac:dyDescent="0.25">
      <c r="A28" s="24" t="s">
        <v>33</v>
      </c>
      <c r="B28" s="19" t="s">
        <v>35</v>
      </c>
      <c r="C28" s="14"/>
      <c r="D28" s="6"/>
      <c r="E28" s="57" t="s">
        <v>93</v>
      </c>
      <c r="XFA28" s="1" t="s">
        <v>73</v>
      </c>
      <c r="XFB28" s="1" t="s">
        <v>5</v>
      </c>
      <c r="XFC28" s="1" t="s">
        <v>19</v>
      </c>
    </row>
    <row r="29" spans="1:5 16376:16384" x14ac:dyDescent="0.25">
      <c r="A29" s="24"/>
      <c r="B29" s="19" t="s">
        <v>36</v>
      </c>
      <c r="C29" s="14"/>
      <c r="D29" s="6"/>
      <c r="E29" s="57" t="s">
        <v>96</v>
      </c>
      <c r="XFA29" s="1">
        <v>800</v>
      </c>
      <c r="XFB29" s="1">
        <v>100</v>
      </c>
      <c r="XFC29" s="1">
        <v>28</v>
      </c>
    </row>
    <row r="30" spans="1:5 16376:16384" ht="15" customHeight="1" x14ac:dyDescent="0.25">
      <c r="A30" s="24" t="s">
        <v>83</v>
      </c>
      <c r="B30" s="19" t="s">
        <v>35</v>
      </c>
      <c r="C30" s="14"/>
      <c r="D30" s="6"/>
      <c r="E30" s="57" t="s">
        <v>93</v>
      </c>
      <c r="XFA30" s="1" t="s">
        <v>74</v>
      </c>
      <c r="XFB30" s="1" t="s">
        <v>5</v>
      </c>
      <c r="XFC30" s="1" t="s">
        <v>20</v>
      </c>
    </row>
    <row r="31" spans="1:5 16376:16384" ht="15" customHeight="1" x14ac:dyDescent="0.25">
      <c r="A31" s="24"/>
      <c r="B31" s="19" t="s">
        <v>36</v>
      </c>
      <c r="C31" s="14"/>
      <c r="D31" s="6"/>
      <c r="E31" s="57" t="s">
        <v>96</v>
      </c>
      <c r="XFA31" s="1">
        <v>1000</v>
      </c>
      <c r="XFB31" s="1">
        <v>100</v>
      </c>
      <c r="XFC31" s="1">
        <v>30</v>
      </c>
    </row>
    <row r="32" spans="1:5 16376:16384" x14ac:dyDescent="0.25">
      <c r="A32" s="30" t="s">
        <v>41</v>
      </c>
      <c r="B32" s="31"/>
      <c r="C32" s="14"/>
      <c r="D32" s="12"/>
      <c r="E32" s="57" t="s">
        <v>96</v>
      </c>
      <c r="XFA32" s="1" t="s">
        <v>88</v>
      </c>
      <c r="XFB32" s="1" t="s">
        <v>5</v>
      </c>
      <c r="XFC32" s="1" t="s">
        <v>20</v>
      </c>
    </row>
    <row r="33" spans="1:5 16381:16383" ht="15.75" thickBot="1" x14ac:dyDescent="0.3">
      <c r="A33" s="32" t="s">
        <v>42</v>
      </c>
      <c r="B33" s="33"/>
      <c r="C33" s="20"/>
      <c r="D33" s="9">
        <v>20</v>
      </c>
      <c r="E33" s="57" t="s">
        <v>92</v>
      </c>
      <c r="XFA33" s="1">
        <v>1200</v>
      </c>
      <c r="XFB33" s="1">
        <v>100</v>
      </c>
    </row>
    <row r="34" spans="1:5 16381:16383" x14ac:dyDescent="0.25">
      <c r="A34" s="34" t="s">
        <v>43</v>
      </c>
      <c r="B34" s="35"/>
      <c r="C34" s="18"/>
      <c r="D34" s="8" t="s">
        <v>49</v>
      </c>
      <c r="E34" s="57" t="s">
        <v>92</v>
      </c>
      <c r="XFA34" s="1" t="s">
        <v>89</v>
      </c>
      <c r="XFB34" s="1" t="s">
        <v>5</v>
      </c>
      <c r="XFC34" s="1" t="s">
        <v>20</v>
      </c>
    </row>
    <row r="35" spans="1:5 16381:16383" ht="15" customHeight="1" x14ac:dyDescent="0.25">
      <c r="A35" s="30" t="s">
        <v>44</v>
      </c>
      <c r="B35" s="36"/>
      <c r="C35" s="14"/>
      <c r="D35" s="6" t="s">
        <v>50</v>
      </c>
      <c r="E35" s="57" t="s">
        <v>92</v>
      </c>
      <c r="XFA35" s="1">
        <v>1500</v>
      </c>
      <c r="XFB35" s="1">
        <v>100</v>
      </c>
      <c r="XFC35" s="1">
        <v>30</v>
      </c>
    </row>
    <row r="36" spans="1:5 16381:16383" x14ac:dyDescent="0.25">
      <c r="A36" s="30" t="s">
        <v>57</v>
      </c>
      <c r="B36" s="31"/>
      <c r="C36" s="14"/>
      <c r="D36" s="6" t="s">
        <v>58</v>
      </c>
      <c r="E36" s="57" t="s">
        <v>92</v>
      </c>
      <c r="XFA36" s="1" t="s">
        <v>90</v>
      </c>
      <c r="XFB36" s="1" t="s">
        <v>5</v>
      </c>
      <c r="XFC36" s="1" t="s">
        <v>20</v>
      </c>
    </row>
    <row r="37" spans="1:5 16381:16383" ht="32.25" customHeight="1" x14ac:dyDescent="0.25">
      <c r="A37" s="37" t="s">
        <v>45</v>
      </c>
      <c r="B37" s="38"/>
      <c r="C37" s="14"/>
      <c r="D37" s="6">
        <v>2000</v>
      </c>
      <c r="E37" s="57" t="s">
        <v>92</v>
      </c>
      <c r="XFA37" s="1">
        <v>2000</v>
      </c>
      <c r="XFB37" s="1">
        <v>100</v>
      </c>
      <c r="XFC37" s="1">
        <v>30</v>
      </c>
    </row>
    <row r="38" spans="1:5 16381:16383" ht="15.75" customHeight="1" x14ac:dyDescent="0.25">
      <c r="A38" s="30" t="s">
        <v>46</v>
      </c>
      <c r="B38" s="36"/>
      <c r="C38" s="14"/>
      <c r="D38" s="6" t="s">
        <v>63</v>
      </c>
      <c r="E38" s="57" t="s">
        <v>92</v>
      </c>
      <c r="XFA38" s="1">
        <v>2500</v>
      </c>
      <c r="XFB38" s="1">
        <v>100</v>
      </c>
      <c r="XFC38" s="1">
        <v>30</v>
      </c>
    </row>
    <row r="39" spans="1:5 16381:16383" ht="46.5" customHeight="1" x14ac:dyDescent="0.25">
      <c r="A39" s="37" t="s">
        <v>56</v>
      </c>
      <c r="B39" s="36"/>
      <c r="C39" s="14"/>
      <c r="D39" s="10" t="s">
        <v>51</v>
      </c>
      <c r="E39" s="57" t="s">
        <v>92</v>
      </c>
      <c r="XFA39" s="1" t="s">
        <v>91</v>
      </c>
      <c r="XFB39" s="1" t="s">
        <v>5</v>
      </c>
      <c r="XFC39" s="1" t="s">
        <v>20</v>
      </c>
    </row>
    <row r="40" spans="1:5 16381:16383" x14ac:dyDescent="0.25">
      <c r="A40" s="37" t="s">
        <v>52</v>
      </c>
      <c r="B40" s="38"/>
      <c r="C40" s="14"/>
      <c r="D40" s="11" t="s">
        <v>53</v>
      </c>
      <c r="E40" s="57" t="s">
        <v>92</v>
      </c>
    </row>
    <row r="41" spans="1:5 16381:16383" x14ac:dyDescent="0.25">
      <c r="A41" s="39" t="s">
        <v>47</v>
      </c>
      <c r="B41" s="52"/>
      <c r="C41" s="14"/>
      <c r="D41" s="2"/>
      <c r="E41" s="57" t="s">
        <v>93</v>
      </c>
      <c r="XFA41" s="1" t="s">
        <v>49</v>
      </c>
      <c r="XFB41" s="1" t="s">
        <v>50</v>
      </c>
      <c r="XFC41" s="1">
        <v>2.25</v>
      </c>
    </row>
    <row r="42" spans="1:5 16381:16383" ht="15.75" thickBot="1" x14ac:dyDescent="0.3">
      <c r="A42" s="28" t="s">
        <v>55</v>
      </c>
      <c r="B42" s="29"/>
      <c r="C42" s="14"/>
      <c r="D42" s="2">
        <v>30</v>
      </c>
      <c r="E42" s="57" t="s">
        <v>92</v>
      </c>
      <c r="XFC42" s="1">
        <v>2.5</v>
      </c>
    </row>
    <row r="43" spans="1:5 16381:16383" x14ac:dyDescent="0.25">
      <c r="A43" s="34" t="s">
        <v>48</v>
      </c>
      <c r="B43" s="35"/>
      <c r="C43" s="18"/>
      <c r="D43" s="8"/>
      <c r="E43" s="57" t="s">
        <v>96</v>
      </c>
    </row>
    <row r="44" spans="1:5 16381:16383" x14ac:dyDescent="0.25">
      <c r="A44" s="30" t="s">
        <v>59</v>
      </c>
      <c r="B44" s="31"/>
      <c r="C44" s="15"/>
      <c r="D44" s="5" t="str">
        <f>IF(D43&gt;0,D43," ")</f>
        <v xml:space="preserve"> </v>
      </c>
      <c r="E44" s="57" t="s">
        <v>96</v>
      </c>
    </row>
    <row r="46" spans="1:5 16381:16383" x14ac:dyDescent="0.25">
      <c r="A46" t="s">
        <v>60</v>
      </c>
    </row>
    <row r="47" spans="1:5 16381:16383" x14ac:dyDescent="0.25">
      <c r="A47" t="s">
        <v>65</v>
      </c>
    </row>
    <row r="48" spans="1:5 16381:16383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64</v>
      </c>
    </row>
  </sheetData>
  <dataConsolidate/>
  <mergeCells count="37">
    <mergeCell ref="A1:A3"/>
    <mergeCell ref="C1:D3"/>
    <mergeCell ref="A38:B38"/>
    <mergeCell ref="A39:B39"/>
    <mergeCell ref="A41:B41"/>
    <mergeCell ref="A43:B43"/>
    <mergeCell ref="A40:B40"/>
    <mergeCell ref="A44:B44"/>
    <mergeCell ref="A7:B7"/>
    <mergeCell ref="A8:B8"/>
    <mergeCell ref="A9:B9"/>
    <mergeCell ref="A10:B10"/>
    <mergeCell ref="B5:D5"/>
    <mergeCell ref="C6:D6"/>
    <mergeCell ref="B4:D4"/>
    <mergeCell ref="A11:B11"/>
    <mergeCell ref="A12:B12"/>
    <mergeCell ref="A13:B13"/>
    <mergeCell ref="A14:B14"/>
    <mergeCell ref="A15:B15"/>
    <mergeCell ref="A16:B16"/>
    <mergeCell ref="A17:B17"/>
    <mergeCell ref="A18:B18"/>
    <mergeCell ref="A20:A21"/>
    <mergeCell ref="A22:A23"/>
    <mergeCell ref="A30:A31"/>
    <mergeCell ref="A19:D19"/>
    <mergeCell ref="A42:B42"/>
    <mergeCell ref="A36:B36"/>
    <mergeCell ref="A24:A25"/>
    <mergeCell ref="A26:A27"/>
    <mergeCell ref="A28:A29"/>
    <mergeCell ref="A32:B32"/>
    <mergeCell ref="A33:B33"/>
    <mergeCell ref="A34:B34"/>
    <mergeCell ref="A35:B35"/>
    <mergeCell ref="A37:B37"/>
  </mergeCells>
  <phoneticPr fontId="7" type="noConversion"/>
  <dataValidations count="19">
    <dataValidation type="list" allowBlank="1" showInputMessage="1" showErrorMessage="1" sqref="D17" xr:uid="{00000000-0002-0000-0000-000000000000}">
      <formula1>Вторток</formula1>
    </dataValidation>
    <dataValidation type="list" allowBlank="1" showInputMessage="1" showErrorMessage="1" sqref="D24 D26 D28 D30" xr:uid="{00000000-0002-0000-0000-000001000000}">
      <formula1>Защита</formula1>
    </dataValidation>
    <dataValidation type="list" allowBlank="1" showInputMessage="1" showErrorMessage="1" sqref="D22 D20" xr:uid="{00000000-0002-0000-0000-000002000000}">
      <formula1>Измер</formula1>
    </dataValidation>
    <dataValidation type="list" allowBlank="1" showInputMessage="1" showErrorMessage="1" sqref="D34" xr:uid="{00000000-0002-0000-0000-000003000000}">
      <formula1>Изоляция</formula1>
    </dataValidation>
    <dataValidation type="list" allowBlank="1" showInputMessage="1" showErrorMessage="1" sqref="D35" xr:uid="{00000000-0002-0000-0000-000004000000}">
      <formula1>ВнешняяИзоляция</formula1>
    </dataValidation>
    <dataValidation type="list" allowBlank="1" showInputMessage="1" showErrorMessage="1" sqref="D41" xr:uid="{00000000-0002-0000-0000-000005000000}">
      <formula1>Утечка</formula1>
    </dataValidation>
    <dataValidation type="list" allowBlank="1" showInputMessage="1" showErrorMessage="1" sqref="D8" xr:uid="{00000000-0002-0000-0000-000006000000}">
      <formula1>"ТФЗМ 110"</formula1>
    </dataValidation>
    <dataValidation type="list" allowBlank="1" showInputMessage="1" showErrorMessage="1" sqref="D9" xr:uid="{00000000-0002-0000-0000-000007000000}">
      <formula1>"110/√3"</formula1>
    </dataValidation>
    <dataValidation type="list" allowBlank="1" showInputMessage="1" showErrorMessage="1" sqref="D10" xr:uid="{00000000-0002-0000-0000-000008000000}">
      <formula1>"126/√3"</formula1>
    </dataValidation>
    <dataValidation type="list" allowBlank="1" showInputMessage="1" showErrorMessage="1" sqref="D11" xr:uid="{00000000-0002-0000-0000-000009000000}">
      <formula1>"50"</formula1>
    </dataValidation>
    <dataValidation type="list" allowBlank="1" showInputMessage="1" showErrorMessage="1" sqref="D13" xr:uid="{00000000-0002-0000-0000-00000A000000}">
      <formula1>"20"</formula1>
    </dataValidation>
    <dataValidation type="list" allowBlank="1" showInputMessage="1" showErrorMessage="1" sqref="D15" xr:uid="{00000000-0002-0000-0000-00000B000000}">
      <formula1>"3"</formula1>
    </dataValidation>
    <dataValidation type="list" allowBlank="1" showInputMessage="1" showErrorMessage="1" sqref="D42" xr:uid="{00000000-0002-0000-0000-00000C000000}">
      <formula1>"30"</formula1>
    </dataValidation>
    <dataValidation type="list" allowBlank="1" showInputMessage="1" showErrorMessage="1" sqref="D36" xr:uid="{00000000-0002-0000-0000-00000D000000}">
      <formula1>"ГОСТ 7746-2015"</formula1>
    </dataValidation>
    <dataValidation type="list" allowBlank="1" showInputMessage="1" showErrorMessage="1" sqref="D37" xr:uid="{00000000-0002-0000-0000-00000E000000}">
      <formula1>"2000"</formula1>
    </dataValidation>
    <dataValidation type="list" allowBlank="1" showInputMessage="1" showErrorMessage="1" sqref="D38" xr:uid="{00000000-0002-0000-0000-00000F000000}">
      <formula1>"УХЛ1"</formula1>
    </dataValidation>
    <dataValidation type="list" allowBlank="1" showInputMessage="1" showErrorMessage="1" sqref="D39" xr:uid="{00000000-0002-0000-0000-000010000000}">
      <formula1>"                                                                      + 45                                                              − 60"</formula1>
    </dataValidation>
    <dataValidation type="list" allowBlank="1" showInputMessage="1" showErrorMessage="1" sqref="D40" xr:uid="{00000000-0002-0000-0000-000012000000}">
      <formula1>"до 1000"</formula1>
    </dataValidation>
    <dataValidation type="list" allowBlank="1" showInputMessage="1" showErrorMessage="1" sqref="D12" xr:uid="{00000000-0002-0000-0000-000014000000}">
      <formula1>$XFA$4:$XFA$39</formula1>
    </dataValidation>
  </dataValidations>
  <hyperlinks>
    <hyperlink ref="B3" r:id="rId1" display="mailto:sales@td-automatika.ru" xr:uid="{3E49E02C-BC39-44FD-A383-00C81A235342}"/>
    <hyperlink ref="B2" r:id="rId2" display="http://www.td-automatika.ru/" xr:uid="{1EE2D8AE-2205-4AA8-BFE5-77337FFF2E0D}"/>
  </hyperlinks>
  <pageMargins left="0.7" right="0.7" top="0.75" bottom="0.75" header="0.3" footer="0.3"/>
  <pageSetup paperSize="9" scale="8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Лист1</vt:lpstr>
      <vt:lpstr>ВнешняяИзоляция</vt:lpstr>
      <vt:lpstr>Вторток</vt:lpstr>
      <vt:lpstr>Защита</vt:lpstr>
      <vt:lpstr>Измер</vt:lpstr>
      <vt:lpstr>Изоляция</vt:lpstr>
      <vt:lpstr>Лист1!Область_печати</vt:lpstr>
      <vt:lpstr>Отпайки</vt:lpstr>
      <vt:lpstr>Утечка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2020-03-03T07:20:47Z</dcterms:modified>
</cp:coreProperties>
</file>